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4861\Desktop\"/>
    </mc:Choice>
  </mc:AlternateContent>
  <xr:revisionPtr revIDLastSave="0" documentId="8_{D819B935-6344-4464-8EBB-F0244B496F99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9" l="1"/>
  <c r="D11" i="69" s="1"/>
  <c r="D16" i="65"/>
  <c r="D11" i="65" s="1"/>
  <c r="D20" i="65"/>
  <c r="F11" i="65" s="1"/>
  <c r="D16" i="41"/>
  <c r="D11" i="41" s="1"/>
  <c r="D22" i="66"/>
  <c r="D22" i="41"/>
  <c r="G11" i="41" s="1"/>
  <c r="G9" i="41"/>
  <c r="D20" i="41"/>
  <c r="F11" i="41"/>
  <c r="D20" i="66"/>
  <c r="F11" i="66" s="1"/>
  <c r="D16" i="67"/>
  <c r="D11" i="67" s="1"/>
  <c r="D20" i="69"/>
  <c r="F11" i="69" s="1"/>
  <c r="D14" i="66"/>
  <c r="C11" i="66" s="1"/>
  <c r="P17" i="74"/>
  <c r="D14" i="41"/>
  <c r="C11" i="41"/>
  <c r="D18" i="41"/>
  <c r="E11" i="41" s="1"/>
  <c r="O9" i="71"/>
  <c r="P9" i="71"/>
  <c r="O10" i="71"/>
  <c r="Q10" i="71" s="1"/>
  <c r="P10" i="71"/>
  <c r="O11" i="71"/>
  <c r="P11" i="71"/>
  <c r="Q11" i="71" s="1"/>
  <c r="O12" i="71"/>
  <c r="Q12" i="71" s="1"/>
  <c r="P12" i="71"/>
  <c r="O13" i="71"/>
  <c r="P13" i="71"/>
  <c r="O14" i="71"/>
  <c r="Q14" i="71" s="1"/>
  <c r="P14" i="71"/>
  <c r="P8" i="71"/>
  <c r="O8" i="71"/>
  <c r="Q8" i="71" s="1"/>
  <c r="BK9" i="72"/>
  <c r="BK10" i="72"/>
  <c r="BN14" i="72"/>
  <c r="BN13" i="72"/>
  <c r="BO15" i="72"/>
  <c r="D14" i="70"/>
  <c r="C11" i="70" s="1"/>
  <c r="D18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8" i="66"/>
  <c r="E11" i="66" s="1"/>
  <c r="BK11" i="72"/>
  <c r="D14" i="69"/>
  <c r="C11" i="69"/>
  <c r="BM11" i="72"/>
  <c r="D14" i="65"/>
  <c r="C11" i="65" s="1"/>
  <c r="D16" i="68"/>
  <c r="D11" i="68" s="1"/>
  <c r="BL13" i="72"/>
  <c r="D20" i="68"/>
  <c r="F11" i="68" s="1"/>
  <c r="BL9" i="72"/>
  <c r="D14" i="67"/>
  <c r="C11" i="67" s="1"/>
  <c r="D18" i="68"/>
  <c r="E11" i="68" s="1"/>
  <c r="D14" i="68"/>
  <c r="C11" i="68" s="1"/>
  <c r="D16" i="66"/>
  <c r="D11" i="66" s="1"/>
  <c r="BN12" i="72"/>
  <c r="D20" i="70"/>
  <c r="F11" i="70" s="1"/>
  <c r="D18" i="69"/>
  <c r="E11" i="69" s="1"/>
  <c r="BM15" i="72"/>
  <c r="D16" i="70"/>
  <c r="D11" i="70" s="1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G11" i="66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BO16" i="72" s="1"/>
  <c r="D22" i="69"/>
  <c r="G11" i="69" s="1"/>
  <c r="BN10" i="72"/>
  <c r="BK14" i="72"/>
  <c r="BM12" i="72"/>
  <c r="BK12" i="72"/>
  <c r="BM10" i="72"/>
  <c r="BL11" i="72"/>
  <c r="BN9" i="72"/>
  <c r="BM9" i="72"/>
  <c r="BM16" i="72" s="1"/>
  <c r="BN16" i="72" l="1"/>
  <c r="BK16" i="72"/>
  <c r="Q13" i="71"/>
  <c r="Q9" i="71"/>
  <c r="S9" i="71" s="1"/>
  <c r="BL16" i="72"/>
  <c r="G7" i="65"/>
  <c r="G9" i="65" s="1"/>
  <c r="G7" i="70"/>
  <c r="G9" i="70" s="1"/>
  <c r="G7" i="66"/>
  <c r="G9" i="66" s="1"/>
  <c r="G7" i="69"/>
  <c r="G9" i="69" s="1"/>
  <c r="G7" i="68"/>
  <c r="G9" i="68" s="1"/>
  <c r="G7" i="67"/>
  <c r="G9" i="67" s="1"/>
  <c r="S14" i="71" l="1"/>
  <c r="S8" i="71"/>
  <c r="S11" i="71"/>
  <c r="S10" i="71"/>
  <c r="S13" i="71"/>
  <c r="S12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0198</author>
  </authors>
  <commentList>
    <comment ref="G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0198:</t>
        </r>
        <r>
          <rPr>
            <sz val="9"/>
            <color indexed="81"/>
            <rFont val="Tahoma"/>
            <family val="2"/>
          </rPr>
          <t xml:space="preserve">
Phiếu lót này lưu trữ 3 năm, và có hiển thị để khu vực kho tạm của NM. Nhờ BAT sau này chụp 5S bỏ ra khu vực này dùm</t>
        </r>
      </text>
    </comment>
  </commentList>
</comments>
</file>

<file path=xl/sharedStrings.xml><?xml version="1.0" encoding="utf-8"?>
<sst xmlns="http://schemas.openxmlformats.org/spreadsheetml/2006/main" count="404" uniqueCount="88">
  <si>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</si>
  <si>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</si>
  <si>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</si>
  <si>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</si>
  <si>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</si>
  <si>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</si>
  <si>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</si>
  <si>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</si>
  <si>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</si>
  <si>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</si>
  <si>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</si>
  <si>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</si>
  <si>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</si>
  <si>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</si>
  <si>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</si>
  <si>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</si>
  <si>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</si>
  <si>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</si>
  <si>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</si>
  <si>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</si>
  <si>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</si>
  <si>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</si>
  <si>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</si>
  <si>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</si>
  <si>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</si>
  <si>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</si>
  <si>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</si>
  <si>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</si>
  <si>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</si>
  <si>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</si>
  <si>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</si>
  <si>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</si>
  <si>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</si>
  <si>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</si>
  <si>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</si>
  <si>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</si>
  <si>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</si>
  <si>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</si>
  <si>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</si>
  <si>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</si>
  <si>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</si>
  <si>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</si>
  <si>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</si>
  <si>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</si>
  <si>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</si>
  <si>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</si>
  <si>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</si>
  <si>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</si>
  <si>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</si>
  <si>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</si>
  <si>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</si>
  <si>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</si>
  <si>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</si>
  <si>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</si>
  <si>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</si>
  <si>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</si>
  <si>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</si>
  <si>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</si>
  <si>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</si>
  <si>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</si>
  <si>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</si>
  <si>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</si>
  <si>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</si>
  <si>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</si>
  <si>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</si>
  <si>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</si>
  <si>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</si>
  <si>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</si>
  <si>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</t>
    </r>
    <r>
      <rPr>
        <sz val="11"/>
        <color indexed="12"/>
        <rFont val="Times New Roman"/>
        <family val="1"/>
      </rPr>
      <t>Huỳnh Vũ Sơn, Phạm Trọng Khang</t>
    </r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</si>
  <si>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</si>
  <si>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</t>
    </r>
    <r>
      <rPr>
        <sz val="11"/>
        <color indexed="12"/>
        <rFont val="Times New Roman"/>
        <family val="1"/>
      </rPr>
      <t>Huỳnh Vũ Sơn</t>
    </r>
  </si>
  <si>
    <t>Khu vực bình nén khí, bãi rác</t>
  </si>
  <si>
    <t>Cát PCCC để ngoài trời bị mưa tạt ngập nước, không thể sử dụng khi có sự cố xảy ra</t>
  </si>
  <si>
    <t>Khu vực tủ điện phân phối nhà máy</t>
  </si>
  <si>
    <t>Nhân viên để tấm trãi, vật tư ở khu vực tủ điện, nguy cơ phóng điện cháy nổ và nguy hiểm cho nhân viên</t>
  </si>
  <si>
    <t xml:space="preserve">Khu vực đóng kiện thùng vật tư đóng gói xếp quá cao, nguy cơ ngã đổ ( &gt;6 thùng)
</t>
  </si>
  <si>
    <t>Khu vực đóng kiện hàng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</si>
  <si>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Phạm Trọng Khang</t>
    </r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</si>
  <si>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Tuấn, Huỳnh Vũ Sơn, Phạm Trọng Khang</t>
    </r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</si>
  <si>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Đặng Văn Tuấn</t>
    </r>
    <r>
      <rPr>
        <sz val="11"/>
        <color rgb="FF0000FF"/>
        <rFont val="Times New Roman"/>
        <family val="1"/>
      </rPr>
      <t>, Huỳnh Vũ Sơn</t>
    </r>
  </si>
  <si>
    <t>Ngày kiểm tra: 15/11/2024</t>
  </si>
  <si>
    <t>Ngày kiểm tra: 13&amp;15/11/2024</t>
  </si>
  <si>
    <t>Ngày kiểm tra: 14/11/2024</t>
  </si>
  <si>
    <t>Ngày kiểm tra: 13/11/2024</t>
  </si>
  <si>
    <t>Ngày kiểm tra: 12/11/2024</t>
  </si>
  <si>
    <t>Trạm bơm PCCC</t>
  </si>
  <si>
    <t>Máy nước uống hư hỏng tập kết rất nhiều cản trợ công tác vận hành máy bơm chữa cháy</t>
  </si>
  <si>
    <t>Chờ khai hải quan phế liệu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</si>
</sst>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46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4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4" fillId="0" borderId="23" xfId="0" applyFont="1" applyFill="1" applyBorder="1" applyAlignment="1" applyProtection="1">
      <alignment vertical="center" wrapText="1"/>
      <protection locked="0" hidden="1"/>
    </xf>
    <xf numFmtId="0" fontId="44" fillId="0" borderId="10" xfId="0" applyFont="1" applyFill="1" applyBorder="1" applyAlignment="1" applyProtection="1">
      <alignment vertical="top" wrapText="1"/>
      <protection locked="0" hidden="1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6" fontId="19" fillId="0" borderId="23" xfId="0" applyNumberFormat="1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hidden="1"/>
    </xf>
    <xf numFmtId="14" fontId="21" fillId="27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3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left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4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3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5" fillId="27" borderId="23" xfId="0" applyFont="1" applyFill="1" applyBorder="1" applyAlignment="1" applyProtection="1">
      <alignment horizontal="center" vertical="center"/>
      <protection locked="0" hidden="1"/>
    </xf>
    <xf numFmtId="0" fontId="45" fillId="27" borderId="23" xfId="0" applyFont="1" applyFill="1" applyBorder="1" applyAlignment="1" applyProtection="1">
      <alignment vertical="center" wrapText="1"/>
      <protection locked="0" hidden="1"/>
    </xf>
    <xf numFmtId="0" fontId="44" fillId="28" borderId="10" xfId="0" applyFont="1" applyFill="1" applyBorder="1" applyAlignment="1" applyProtection="1">
      <alignment vertical="center" wrapText="1"/>
      <protection locked="0" hidden="1"/>
    </xf>
    <xf numFmtId="14" fontId="44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58288"/>
        <c:axId val="350958672"/>
      </c:barChart>
      <c:catAx>
        <c:axId val="3509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95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95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958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7544"/>
        <c:axId val="368185192"/>
      </c:barChart>
      <c:catAx>
        <c:axId val="36818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5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85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7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4408"/>
        <c:axId val="368190288"/>
      </c:barChart>
      <c:catAx>
        <c:axId val="36818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90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19028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440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4016"/>
        <c:axId val="368186368"/>
      </c:barChart>
      <c:catAx>
        <c:axId val="36818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6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1863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401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7936"/>
        <c:axId val="368191072"/>
      </c:barChart>
      <c:catAx>
        <c:axId val="36818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91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819107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793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4760"/>
        <c:axId val="351724368"/>
      </c:barChart>
      <c:catAx>
        <c:axId val="351724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4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7243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47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3584"/>
        <c:axId val="351727504"/>
      </c:barChart>
      <c:catAx>
        <c:axId val="35172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7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7275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358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5544"/>
        <c:axId val="351727896"/>
      </c:barChart>
      <c:catAx>
        <c:axId val="35172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7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7278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554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8680"/>
        <c:axId val="351721232"/>
      </c:barChart>
      <c:catAx>
        <c:axId val="351728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1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7212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86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11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5936"/>
        <c:axId val="351721624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726328"/>
        <c:axId val="351723192"/>
      </c:lineChart>
      <c:catAx>
        <c:axId val="35172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721624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1725936"/>
        <c:crosses val="autoZero"/>
        <c:crossBetween val="between"/>
      </c:valAx>
      <c:catAx>
        <c:axId val="351726328"/>
        <c:scaling>
          <c:orientation val="minMax"/>
        </c:scaling>
        <c:delete val="1"/>
        <c:axPos val="b"/>
        <c:majorTickMark val="out"/>
        <c:minorTickMark val="none"/>
        <c:tickLblPos val="nextTo"/>
        <c:crossAx val="351723192"/>
        <c:crosses val="autoZero"/>
        <c:auto val="0"/>
        <c:lblAlgn val="ctr"/>
        <c:lblOffset val="100"/>
        <c:noMultiLvlLbl val="0"/>
      </c:catAx>
      <c:valAx>
        <c:axId val="3517231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1726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722408"/>
        <c:axId val="351722800"/>
      </c:barChart>
      <c:catAx>
        <c:axId val="35172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2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722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99.5</c:v>
                </c:pt>
                <c:pt idx="5">
                  <c:v>99.5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27504"/>
        <c:axId val="351527888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28272"/>
        <c:axId val="351528656"/>
      </c:lineChart>
      <c:catAx>
        <c:axId val="35152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2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27888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27504"/>
        <c:crosses val="autoZero"/>
        <c:crossBetween val="between"/>
      </c:valAx>
      <c:catAx>
        <c:axId val="35152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51528656"/>
        <c:crosses val="autoZero"/>
        <c:auto val="0"/>
        <c:lblAlgn val="ctr"/>
        <c:lblOffset val="100"/>
        <c:noMultiLvlLbl val="0"/>
      </c:catAx>
      <c:valAx>
        <c:axId val="35152865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1528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323016"/>
        <c:axId val="369325760"/>
      </c:barChart>
      <c:catAx>
        <c:axId val="36932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3257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3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324976"/>
        <c:axId val="369319880"/>
      </c:barChart>
      <c:catAx>
        <c:axId val="36932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19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31988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325368"/>
        <c:axId val="369320272"/>
      </c:barChart>
      <c:catAx>
        <c:axId val="36932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320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5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326936"/>
        <c:axId val="369327328"/>
      </c:barChart>
      <c:catAx>
        <c:axId val="369326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32732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326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36680"/>
        <c:axId val="351578392"/>
      </c:barChart>
      <c:catAx>
        <c:axId val="351636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78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783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3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59968"/>
        <c:axId val="351659184"/>
      </c:barChart>
      <c:catAx>
        <c:axId val="35165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5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59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59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58792"/>
        <c:axId val="351660360"/>
      </c:barChart>
      <c:catAx>
        <c:axId val="351658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60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58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60752"/>
        <c:axId val="351661536"/>
      </c:barChart>
      <c:catAx>
        <c:axId val="351660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66153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0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662320"/>
        <c:axId val="368186760"/>
      </c:barChart>
      <c:catAx>
        <c:axId val="35166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867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662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5976"/>
        <c:axId val="368189112"/>
      </c:barChart>
      <c:catAx>
        <c:axId val="36818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9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89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5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189896"/>
        <c:axId val="368188720"/>
      </c:barChart>
      <c:catAx>
        <c:axId val="368189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18872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189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243417</xdr:colOff>
      <xdr:row>14</xdr:row>
      <xdr:rowOff>54581</xdr:rowOff>
    </xdr:from>
    <xdr:to>
      <xdr:col>4</xdr:col>
      <xdr:colOff>2288117</xdr:colOff>
      <xdr:row>14</xdr:row>
      <xdr:rowOff>1873250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4250" y="4446664"/>
          <a:ext cx="2044700" cy="1818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52917</xdr:colOff>
      <xdr:row>14</xdr:row>
      <xdr:rowOff>52917</xdr:rowOff>
    </xdr:from>
    <xdr:to>
      <xdr:col>5</xdr:col>
      <xdr:colOff>2465916</xdr:colOff>
      <xdr:row>14</xdr:row>
      <xdr:rowOff>1871134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A11FE5-0501-95DE-58F9-6A75B443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584" y="4445000"/>
          <a:ext cx="2412999" cy="181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35279</xdr:colOff>
      <xdr:row>12</xdr:row>
      <xdr:rowOff>35277</xdr:rowOff>
    </xdr:from>
    <xdr:to>
      <xdr:col>4</xdr:col>
      <xdr:colOff>2515658</xdr:colOff>
      <xdr:row>12</xdr:row>
      <xdr:rowOff>1876778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779" y="2180166"/>
          <a:ext cx="2547054" cy="184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14</xdr:row>
      <xdr:rowOff>75076</xdr:rowOff>
    </xdr:from>
    <xdr:to>
      <xdr:col>4</xdr:col>
      <xdr:colOff>2391832</xdr:colOff>
      <xdr:row>14</xdr:row>
      <xdr:rowOff>1830917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582" y="4467159"/>
          <a:ext cx="2233083" cy="1755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878593</xdr:colOff>
      <xdr:row>14</xdr:row>
      <xdr:rowOff>42333</xdr:rowOff>
    </xdr:from>
    <xdr:to>
      <xdr:col>5</xdr:col>
      <xdr:colOff>1695347</xdr:colOff>
      <xdr:row>14</xdr:row>
      <xdr:rowOff>1809750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8260" y="4434416"/>
          <a:ext cx="816754" cy="17674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18</xdr:row>
      <xdr:rowOff>23734</xdr:rowOff>
    </xdr:from>
    <xdr:to>
      <xdr:col>4</xdr:col>
      <xdr:colOff>2465917</xdr:colOff>
      <xdr:row>18</xdr:row>
      <xdr:rowOff>1894418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83" y="4415817"/>
          <a:ext cx="2434167" cy="187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2465916</xdr:colOff>
      <xdr:row>19</xdr:row>
      <xdr:rowOff>42378</xdr:rowOff>
    </xdr:to>
    <xdr:pic>
      <xdr:nvPicPr>
        <xdr:cNvPr id="2" name="Picture 1" descr="hinh pc.jpg">
          <a:extLst>
            <a:ext uri="{FF2B5EF4-FFF2-40B4-BE49-F238E27FC236}">
              <a16:creationId xmlns:a16="http://schemas.microsoft.com/office/drawing/2014/main" id="{D7427503-11F3-41DB-B56A-E9964CAD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5651" r="120" b="17455"/>
        <a:stretch>
          <a:fillRect/>
        </a:stretch>
      </xdr:blipFill>
      <xdr:spPr>
        <a:xfrm>
          <a:off x="7069667" y="8731250"/>
          <a:ext cx="2465916" cy="1947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tabSelected="1" workbookViewId="0">
      <pane ySplit="15" topLeftCell="A16" activePane="bottomLeft" state="frozen"/>
      <selection pane="bottomLeft" activeCell="X19" sqref="X19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6" t="s">
        <v>0</v>
      </c>
      <c r="B1" s="206"/>
      <c r="C1" s="206"/>
      <c r="D1" s="206"/>
      <c r="E1" s="206"/>
      <c r="F1" s="206"/>
      <c r="G1" s="206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206" t="s">
        <v>1</v>
      </c>
      <c r="B2" s="206"/>
      <c r="C2" s="206"/>
      <c r="D2" s="206"/>
      <c r="E2" s="206"/>
      <c r="F2" s="206"/>
      <c r="G2" s="206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5" t="s">
        <v>66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8" t="s">
        <v>14</v>
      </c>
      <c r="B6" s="210" t="s">
        <v>16</v>
      </c>
      <c r="C6" s="212" t="s">
        <v>67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4"/>
      <c r="R6" s="215" t="s">
        <v>65</v>
      </c>
      <c r="S6" s="218" t="s">
        <v>17</v>
      </c>
    </row>
    <row r="7" spans="1:21" s="7" customFormat="1" ht="21" customHeight="1">
      <c r="A7" s="208"/>
      <c r="B7" s="211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6"/>
      <c r="S7" s="219"/>
    </row>
    <row r="8" spans="1:21" s="7" customFormat="1" ht="14.45" customHeight="1">
      <c r="A8" s="208"/>
      <c r="B8" s="141" t="s">
        <v>18</v>
      </c>
      <c r="C8" s="142">
        <v>100</v>
      </c>
      <c r="D8" s="142">
        <v>98</v>
      </c>
      <c r="E8" s="142">
        <v>97</v>
      </c>
      <c r="F8" s="142">
        <v>98</v>
      </c>
      <c r="G8" s="142">
        <v>99</v>
      </c>
      <c r="H8" s="142">
        <v>99</v>
      </c>
      <c r="I8" s="142">
        <v>99</v>
      </c>
      <c r="J8" s="142">
        <v>99</v>
      </c>
      <c r="K8" s="142"/>
      <c r="L8" s="142"/>
      <c r="M8" s="142"/>
      <c r="N8" s="142"/>
      <c r="O8" s="142">
        <f>MAX(C8:N8)</f>
        <v>100</v>
      </c>
      <c r="P8" s="142">
        <f>MIN(C8:N8)</f>
        <v>97</v>
      </c>
      <c r="Q8" s="142">
        <f>AVERAGE(O8:P8)</f>
        <v>98.5</v>
      </c>
      <c r="R8" s="43">
        <v>100</v>
      </c>
      <c r="S8" s="143">
        <f>RANK(Q8,$Q$8:$Q$14,0)</f>
        <v>5</v>
      </c>
    </row>
    <row r="9" spans="1:21" s="7" customFormat="1">
      <c r="A9" s="208"/>
      <c r="B9" s="144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>
        <v>100</v>
      </c>
      <c r="K9" s="36"/>
      <c r="L9" s="36"/>
      <c r="M9" s="36"/>
      <c r="N9" s="36"/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45">
        <f t="shared" ref="S9:S14" si="3">RANK(Q9,$Q$8:$Q$14,0)</f>
        <v>5</v>
      </c>
    </row>
    <row r="10" spans="1:21" s="7" customFormat="1">
      <c r="A10" s="208"/>
      <c r="B10" s="144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>
        <v>99</v>
      </c>
      <c r="K10" s="36"/>
      <c r="L10" s="36"/>
      <c r="M10" s="36"/>
      <c r="N10" s="36"/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45">
        <f t="shared" si="3"/>
        <v>3</v>
      </c>
    </row>
    <row r="11" spans="1:21" s="7" customFormat="1">
      <c r="A11" s="208"/>
      <c r="B11" s="144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>
        <v>100</v>
      </c>
      <c r="K11" s="36"/>
      <c r="L11" s="36"/>
      <c r="M11" s="36"/>
      <c r="N11" s="36"/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45">
        <f t="shared" si="3"/>
        <v>7</v>
      </c>
    </row>
    <row r="12" spans="1:21" s="7" customFormat="1">
      <c r="A12" s="208"/>
      <c r="B12" s="144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>
        <v>99</v>
      </c>
      <c r="K12" s="36"/>
      <c r="L12" s="36"/>
      <c r="M12" s="36"/>
      <c r="N12" s="36"/>
      <c r="O12" s="36">
        <f t="shared" si="0"/>
        <v>100</v>
      </c>
      <c r="P12" s="36">
        <f t="shared" si="1"/>
        <v>99</v>
      </c>
      <c r="Q12" s="36">
        <f t="shared" si="2"/>
        <v>99.5</v>
      </c>
      <c r="R12" s="45">
        <v>100</v>
      </c>
      <c r="S12" s="145">
        <f t="shared" si="3"/>
        <v>1</v>
      </c>
    </row>
    <row r="13" spans="1:21" s="7" customFormat="1">
      <c r="A13" s="208"/>
      <c r="B13" s="146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>
        <v>100</v>
      </c>
      <c r="K13" s="36"/>
      <c r="L13" s="36"/>
      <c r="M13" s="36"/>
      <c r="N13" s="36"/>
      <c r="O13" s="36">
        <f t="shared" si="0"/>
        <v>100</v>
      </c>
      <c r="P13" s="36">
        <f t="shared" si="1"/>
        <v>99</v>
      </c>
      <c r="Q13" s="36">
        <f t="shared" si="2"/>
        <v>99.5</v>
      </c>
      <c r="R13" s="45">
        <v>100</v>
      </c>
      <c r="S13" s="145">
        <f t="shared" si="3"/>
        <v>1</v>
      </c>
    </row>
    <row r="14" spans="1:21" s="7" customFormat="1">
      <c r="A14" s="209"/>
      <c r="B14" s="147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>
        <v>99</v>
      </c>
      <c r="K14" s="39"/>
      <c r="L14" s="39"/>
      <c r="M14" s="39"/>
      <c r="N14" s="39"/>
      <c r="O14" s="39">
        <f t="shared" si="0"/>
        <v>100</v>
      </c>
      <c r="P14" s="39">
        <f t="shared" si="1"/>
        <v>98</v>
      </c>
      <c r="Q14" s="39">
        <f t="shared" si="2"/>
        <v>99</v>
      </c>
      <c r="R14" s="148">
        <v>100</v>
      </c>
      <c r="S14" s="149">
        <f t="shared" si="3"/>
        <v>3</v>
      </c>
    </row>
    <row r="15" spans="1:21" s="25" customFormat="1" ht="15" customHeight="1">
      <c r="A15" s="217" t="s">
        <v>54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</row>
    <row r="16" spans="1:21" s="26" customFormat="1"/>
    <row r="37" spans="1:18" ht="18.75">
      <c r="A37" s="207" t="s">
        <v>15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="90" zoomScaleNormal="90" workbookViewId="0">
      <pane ySplit="12" topLeftCell="A16" activePane="bottomLeft" state="frozen"/>
      <selection pane="bottomLeft" activeCell="G17" sqref="G17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83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52</v>
      </c>
      <c r="D4" s="232"/>
      <c r="E4" s="232"/>
      <c r="F4" s="232"/>
      <c r="G4" s="23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3" t="s">
        <v>78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1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1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99</v>
      </c>
    </row>
    <row r="10" spans="1:14" s="68" customFormat="1" ht="15.75" customHeight="1">
      <c r="A10" s="245" t="s">
        <v>32</v>
      </c>
      <c r="B10" s="24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0</v>
      </c>
      <c r="E11" s="65">
        <f>D18</f>
        <v>0</v>
      </c>
      <c r="F11" s="65">
        <f>D20</f>
        <v>1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64" t="s">
        <v>43</v>
      </c>
      <c r="B13" s="165"/>
      <c r="C13" s="166"/>
      <c r="D13" s="167"/>
      <c r="E13" s="74" t="s">
        <v>60</v>
      </c>
      <c r="F13" s="170"/>
      <c r="G13" s="158"/>
      <c r="H13" s="159"/>
      <c r="I13" s="71"/>
      <c r="J13" s="71"/>
      <c r="K13" s="71"/>
      <c r="L13" s="71"/>
      <c r="M13" s="71"/>
      <c r="N13" s="71"/>
    </row>
    <row r="14" spans="1:14" s="84" customFormat="1" ht="21" customHeight="1">
      <c r="A14" s="242" t="s">
        <v>33</v>
      </c>
      <c r="B14" s="243"/>
      <c r="C14" s="244"/>
      <c r="D14" s="65">
        <f>COUNTA(D13:D13)</f>
        <v>0</v>
      </c>
      <c r="E14" s="80"/>
      <c r="F14" s="81"/>
      <c r="G14" s="82"/>
      <c r="H14" s="83"/>
    </row>
    <row r="15" spans="1:14" s="84" customFormat="1" ht="150" customHeight="1">
      <c r="A15" s="184" t="s">
        <v>42</v>
      </c>
      <c r="B15" s="181"/>
      <c r="C15" s="180"/>
      <c r="D15" s="167"/>
      <c r="E15" s="74" t="s">
        <v>60</v>
      </c>
      <c r="F15" s="170"/>
      <c r="G15" s="197"/>
      <c r="H15" s="183"/>
    </row>
    <row r="16" spans="1:14" s="84" customFormat="1" ht="21" customHeight="1">
      <c r="A16" s="242" t="s">
        <v>37</v>
      </c>
      <c r="B16" s="243"/>
      <c r="C16" s="244"/>
      <c r="D16" s="65">
        <f>COUNTA(D15)</f>
        <v>0</v>
      </c>
      <c r="E16" s="80"/>
      <c r="F16" s="86"/>
      <c r="G16" s="82"/>
      <c r="H16" s="152"/>
    </row>
    <row r="17" spans="1:8" s="84" customFormat="1" ht="150" customHeight="1">
      <c r="A17" s="140" t="s">
        <v>39</v>
      </c>
      <c r="B17" s="77"/>
      <c r="C17" s="78"/>
      <c r="D17" s="78"/>
      <c r="E17" s="74" t="s">
        <v>60</v>
      </c>
      <c r="F17" s="174"/>
      <c r="G17" s="95"/>
      <c r="H17" s="169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97" t="s">
        <v>40</v>
      </c>
      <c r="B19" s="201">
        <v>1</v>
      </c>
      <c r="C19" s="202" t="s">
        <v>71</v>
      </c>
      <c r="D19" s="202" t="s">
        <v>72</v>
      </c>
      <c r="F19" s="174"/>
      <c r="G19" s="157">
        <v>45622</v>
      </c>
      <c r="H19" s="98">
        <v>45626</v>
      </c>
    </row>
    <row r="20" spans="1:8" s="84" customFormat="1" ht="21" customHeight="1">
      <c r="A20" s="242" t="s">
        <v>35</v>
      </c>
      <c r="B20" s="243"/>
      <c r="C20" s="244"/>
      <c r="D20" s="65">
        <f>COUNTA(#REF!)</f>
        <v>1</v>
      </c>
      <c r="E20" s="80"/>
      <c r="F20" s="81"/>
      <c r="G20" s="82"/>
      <c r="H20" s="83"/>
    </row>
    <row r="21" spans="1:8" s="84" customFormat="1" ht="150" customHeight="1">
      <c r="A21" s="90" t="s">
        <v>41</v>
      </c>
      <c r="B21" s="122"/>
      <c r="C21" s="92"/>
      <c r="D21" s="92"/>
      <c r="E21" s="74" t="s">
        <v>60</v>
      </c>
      <c r="F21" s="106"/>
      <c r="G21" s="114"/>
      <c r="H21" s="103"/>
    </row>
    <row r="22" spans="1:8" s="84" customFormat="1" ht="21" customHeight="1">
      <c r="A22" s="242" t="s">
        <v>34</v>
      </c>
      <c r="B22" s="243"/>
      <c r="C22" s="24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W6" sqref="W6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6" t="s">
        <v>0</v>
      </c>
      <c r="B1" s="206"/>
      <c r="C1" s="206"/>
      <c r="D1" s="206"/>
      <c r="E1" s="206"/>
      <c r="F1" s="206"/>
      <c r="G1" s="206"/>
      <c r="H1" s="4"/>
      <c r="N1" s="4"/>
      <c r="P1" s="4" t="s">
        <v>64</v>
      </c>
      <c r="Q1" s="4"/>
      <c r="R1" s="4"/>
      <c r="S1" s="4"/>
    </row>
    <row r="2" spans="1:19" s="1" customFormat="1" ht="15">
      <c r="A2" s="206" t="s">
        <v>1</v>
      </c>
      <c r="B2" s="206"/>
      <c r="C2" s="206"/>
      <c r="D2" s="206"/>
      <c r="E2" s="206"/>
      <c r="F2" s="206"/>
      <c r="G2" s="206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5" t="s">
        <v>56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8" t="s">
        <v>55</v>
      </c>
      <c r="B9" s="210" t="s">
        <v>16</v>
      </c>
      <c r="C9" s="212" t="s">
        <v>67</v>
      </c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4"/>
      <c r="R9" s="215" t="s">
        <v>65</v>
      </c>
      <c r="S9" s="27"/>
    </row>
    <row r="10" spans="1:19" s="7" customFormat="1" ht="21" customHeight="1">
      <c r="A10" s="208"/>
      <c r="B10" s="211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6"/>
      <c r="S10" s="27"/>
    </row>
    <row r="11" spans="1:19" s="7" customFormat="1" ht="14.45" customHeight="1">
      <c r="A11" s="208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1</v>
      </c>
      <c r="K11" s="42">
        <v>0</v>
      </c>
      <c r="L11" s="42">
        <v>0</v>
      </c>
      <c r="M11" s="42">
        <v>0</v>
      </c>
      <c r="N11" s="46">
        <v>0</v>
      </c>
      <c r="O11" s="33">
        <f t="shared" ref="O11:O16" si="0">MAX(C11:N11)</f>
        <v>3</v>
      </c>
      <c r="P11" s="33">
        <f t="shared" ref="P11:P16" si="1">MIN(C11:N11)</f>
        <v>0</v>
      </c>
      <c r="Q11" s="47">
        <f t="shared" ref="Q11:Q16" si="2">SUM(C11:N11)</f>
        <v>11</v>
      </c>
      <c r="R11" s="47">
        <v>0</v>
      </c>
      <c r="S11" s="24"/>
    </row>
    <row r="12" spans="1:19" s="7" customFormat="1">
      <c r="A12" s="208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0</v>
      </c>
      <c r="L12" s="44">
        <v>0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7</v>
      </c>
      <c r="R12" s="49">
        <v>0</v>
      </c>
      <c r="S12" s="24"/>
    </row>
    <row r="13" spans="1:19" s="7" customFormat="1">
      <c r="A13" s="208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1</v>
      </c>
      <c r="K13" s="44">
        <v>0</v>
      </c>
      <c r="L13" s="44">
        <v>0</v>
      </c>
      <c r="M13" s="44">
        <v>0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5</v>
      </c>
      <c r="R13" s="49">
        <v>0</v>
      </c>
      <c r="S13" s="24"/>
    </row>
    <row r="14" spans="1:19" s="7" customFormat="1">
      <c r="A14" s="208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0</v>
      </c>
      <c r="L14" s="44">
        <v>0</v>
      </c>
      <c r="M14" s="44">
        <v>0</v>
      </c>
      <c r="N14" s="48">
        <v>0</v>
      </c>
      <c r="O14" s="34">
        <f t="shared" si="0"/>
        <v>4</v>
      </c>
      <c r="P14" s="34">
        <f t="shared" si="1"/>
        <v>0</v>
      </c>
      <c r="Q14" s="49">
        <f t="shared" si="2"/>
        <v>13</v>
      </c>
      <c r="R14" s="49">
        <v>0</v>
      </c>
      <c r="S14" s="24"/>
    </row>
    <row r="15" spans="1:19" s="7" customFormat="1">
      <c r="A15" s="208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1</v>
      </c>
      <c r="K15" s="44">
        <v>0</v>
      </c>
      <c r="L15" s="44">
        <v>0</v>
      </c>
      <c r="M15" s="44">
        <v>0</v>
      </c>
      <c r="N15" s="48">
        <v>0</v>
      </c>
      <c r="O15" s="34">
        <f t="shared" si="0"/>
        <v>1</v>
      </c>
      <c r="P15" s="34">
        <f t="shared" si="1"/>
        <v>0</v>
      </c>
      <c r="Q15" s="49">
        <f t="shared" si="2"/>
        <v>5</v>
      </c>
      <c r="R15" s="49">
        <v>0</v>
      </c>
      <c r="S15" s="24"/>
    </row>
    <row r="16" spans="1:19" s="7" customFormat="1">
      <c r="A16" s="208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0</v>
      </c>
      <c r="M16" s="44">
        <v>0</v>
      </c>
      <c r="N16" s="48">
        <v>0</v>
      </c>
      <c r="O16" s="34">
        <f t="shared" si="0"/>
        <v>1</v>
      </c>
      <c r="P16" s="34">
        <f t="shared" si="1"/>
        <v>0</v>
      </c>
      <c r="Q16" s="49">
        <f t="shared" si="2"/>
        <v>2</v>
      </c>
      <c r="R16" s="49">
        <v>0</v>
      </c>
      <c r="S16" s="24"/>
    </row>
    <row r="17" spans="1:19" s="7" customFormat="1">
      <c r="A17" s="208"/>
      <c r="B17" s="21" t="s">
        <v>24</v>
      </c>
      <c r="C17" s="153">
        <v>0</v>
      </c>
      <c r="D17" s="153">
        <v>0</v>
      </c>
      <c r="E17" s="153">
        <v>1</v>
      </c>
      <c r="F17" s="153">
        <v>2</v>
      </c>
      <c r="G17" s="153">
        <v>1</v>
      </c>
      <c r="H17" s="153">
        <v>1</v>
      </c>
      <c r="I17" s="153">
        <v>1</v>
      </c>
      <c r="J17" s="153">
        <v>1</v>
      </c>
      <c r="K17" s="153">
        <v>0</v>
      </c>
      <c r="L17" s="153">
        <v>0</v>
      </c>
      <c r="M17" s="153">
        <v>0</v>
      </c>
      <c r="N17" s="154">
        <v>0</v>
      </c>
      <c r="O17" s="155">
        <v>1</v>
      </c>
      <c r="P17" s="155">
        <f>MIN(C17:O17)</f>
        <v>0</v>
      </c>
      <c r="Q17" s="156">
        <v>1</v>
      </c>
      <c r="R17" s="156">
        <v>0</v>
      </c>
      <c r="S17" s="24"/>
    </row>
    <row r="18" spans="1:19" s="26" customFormat="1"/>
    <row r="39" spans="1:18" ht="18.75">
      <c r="A39" s="207" t="s">
        <v>15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M13" sqref="AM13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0" t="s">
        <v>64</v>
      </c>
      <c r="BJ1" s="220"/>
      <c r="BK1" s="220"/>
      <c r="BL1" s="220"/>
      <c r="BM1" s="220"/>
      <c r="BN1" s="220"/>
      <c r="BO1" s="220"/>
    </row>
    <row r="2" spans="1:67" s="1" customFormat="1" ht="15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0" t="s">
        <v>63</v>
      </c>
      <c r="BJ2" s="220"/>
      <c r="BK2" s="220"/>
      <c r="BL2" s="220"/>
      <c r="BM2" s="220"/>
      <c r="BN2" s="220"/>
      <c r="BO2" s="220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5" t="s">
        <v>61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8" t="s">
        <v>14</v>
      </c>
      <c r="B6" s="229" t="s">
        <v>16</v>
      </c>
      <c r="C6" s="223" t="s">
        <v>62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5"/>
    </row>
    <row r="7" spans="1:67" s="12" customFormat="1" ht="14.45" customHeight="1">
      <c r="A7" s="208"/>
      <c r="B7" s="229"/>
      <c r="C7" s="221">
        <v>4</v>
      </c>
      <c r="D7" s="222"/>
      <c r="E7" s="222"/>
      <c r="F7" s="222"/>
      <c r="G7" s="228"/>
      <c r="H7" s="221">
        <v>5</v>
      </c>
      <c r="I7" s="222"/>
      <c r="J7" s="222"/>
      <c r="K7" s="222"/>
      <c r="L7" s="228"/>
      <c r="M7" s="221">
        <v>6</v>
      </c>
      <c r="N7" s="222"/>
      <c r="O7" s="222"/>
      <c r="P7" s="222"/>
      <c r="Q7" s="228"/>
      <c r="R7" s="221">
        <v>7</v>
      </c>
      <c r="S7" s="222"/>
      <c r="T7" s="222"/>
      <c r="U7" s="222"/>
      <c r="V7" s="228"/>
      <c r="W7" s="221">
        <v>8</v>
      </c>
      <c r="X7" s="222"/>
      <c r="Y7" s="222"/>
      <c r="Z7" s="222"/>
      <c r="AA7" s="228"/>
      <c r="AB7" s="222">
        <v>9</v>
      </c>
      <c r="AC7" s="222"/>
      <c r="AD7" s="222"/>
      <c r="AE7" s="222"/>
      <c r="AF7" s="228"/>
      <c r="AG7" s="221">
        <v>10</v>
      </c>
      <c r="AH7" s="222"/>
      <c r="AI7" s="222"/>
      <c r="AJ7" s="222"/>
      <c r="AK7" s="228"/>
      <c r="AL7" s="221">
        <v>11</v>
      </c>
      <c r="AM7" s="222"/>
      <c r="AN7" s="222"/>
      <c r="AO7" s="222"/>
      <c r="AP7" s="228"/>
      <c r="AQ7" s="221">
        <v>12</v>
      </c>
      <c r="AR7" s="222"/>
      <c r="AS7" s="222"/>
      <c r="AT7" s="222"/>
      <c r="AU7" s="222"/>
      <c r="AV7" s="221">
        <v>1</v>
      </c>
      <c r="AW7" s="222"/>
      <c r="AX7" s="222"/>
      <c r="AY7" s="222"/>
      <c r="AZ7" s="228"/>
      <c r="BA7" s="222">
        <v>2</v>
      </c>
      <c r="BB7" s="222"/>
      <c r="BC7" s="222"/>
      <c r="BD7" s="222"/>
      <c r="BE7" s="222"/>
      <c r="BF7" s="221">
        <v>3</v>
      </c>
      <c r="BG7" s="222"/>
      <c r="BH7" s="222"/>
      <c r="BI7" s="222"/>
      <c r="BJ7" s="228"/>
      <c r="BK7" s="226" t="s">
        <v>31</v>
      </c>
      <c r="BL7" s="227"/>
      <c r="BM7" s="227"/>
      <c r="BN7" s="227"/>
      <c r="BO7" s="227"/>
    </row>
    <row r="8" spans="1:67" s="12" customFormat="1" ht="14.45" customHeight="1">
      <c r="A8" s="208"/>
      <c r="B8" s="230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8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87">
        <v>0</v>
      </c>
      <c r="AB9" s="185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1</v>
      </c>
      <c r="AN9" s="50">
        <v>0</v>
      </c>
      <c r="AO9" s="50">
        <v>0</v>
      </c>
      <c r="AP9" s="50">
        <v>0</v>
      </c>
      <c r="AQ9" s="51">
        <v>0</v>
      </c>
      <c r="AR9" s="50">
        <v>0</v>
      </c>
      <c r="AS9" s="50">
        <v>0</v>
      </c>
      <c r="AT9" s="50">
        <v>0</v>
      </c>
      <c r="AU9" s="50">
        <v>0</v>
      </c>
      <c r="AV9" s="51">
        <v>0</v>
      </c>
      <c r="AW9" s="50">
        <v>0</v>
      </c>
      <c r="AX9" s="50">
        <v>0</v>
      </c>
      <c r="AY9" s="50">
        <v>0</v>
      </c>
      <c r="AZ9" s="50">
        <v>0</v>
      </c>
      <c r="BA9" s="51">
        <v>0</v>
      </c>
      <c r="BB9" s="50">
        <v>0</v>
      </c>
      <c r="BC9" s="50">
        <v>0</v>
      </c>
      <c r="BD9" s="50">
        <v>0</v>
      </c>
      <c r="BE9" s="50">
        <v>0</v>
      </c>
      <c r="BF9" s="51">
        <v>0</v>
      </c>
      <c r="BG9" s="50">
        <v>0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7</v>
      </c>
      <c r="BM9" s="35">
        <f>E9+J9+O9+T9+Y9+AD9+AI9+AN9+AS9+AX9+BC9+BH9</f>
        <v>2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208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87">
        <v>0</v>
      </c>
      <c r="AB10" s="185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0</v>
      </c>
      <c r="AS10" s="50">
        <v>0</v>
      </c>
      <c r="AT10" s="50">
        <v>0</v>
      </c>
      <c r="AU10" s="50">
        <v>0</v>
      </c>
      <c r="AV10" s="51">
        <v>0</v>
      </c>
      <c r="AW10" s="50">
        <v>0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4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208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87">
        <v>0</v>
      </c>
      <c r="AB11" s="185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1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0</v>
      </c>
      <c r="AS11" s="50">
        <v>0</v>
      </c>
      <c r="AT11" s="50">
        <v>0</v>
      </c>
      <c r="AU11" s="50">
        <v>0</v>
      </c>
      <c r="AV11" s="51">
        <v>0</v>
      </c>
      <c r="AW11" s="50">
        <v>0</v>
      </c>
      <c r="AX11" s="50">
        <v>0</v>
      </c>
      <c r="AY11" s="50">
        <v>0</v>
      </c>
      <c r="AZ11" s="50">
        <v>0</v>
      </c>
      <c r="BA11" s="51">
        <v>0</v>
      </c>
      <c r="BB11" s="50">
        <v>0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3</v>
      </c>
      <c r="BL11" s="38">
        <f t="shared" si="1"/>
        <v>2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208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87">
        <v>0</v>
      </c>
      <c r="AB12" s="185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0</v>
      </c>
      <c r="AR12" s="50">
        <v>0</v>
      </c>
      <c r="AS12" s="50">
        <v>0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0</v>
      </c>
      <c r="BC12" s="50">
        <v>0</v>
      </c>
      <c r="BD12" s="50">
        <v>0</v>
      </c>
      <c r="BE12" s="50">
        <v>0</v>
      </c>
      <c r="BF12" s="51">
        <v>0</v>
      </c>
      <c r="BG12" s="50">
        <v>0</v>
      </c>
      <c r="BH12" s="50">
        <v>0</v>
      </c>
      <c r="BI12" s="50">
        <v>0</v>
      </c>
      <c r="BJ12" s="50">
        <v>0</v>
      </c>
      <c r="BK12" s="37">
        <f t="shared" si="0"/>
        <v>2</v>
      </c>
      <c r="BL12" s="38">
        <f t="shared" si="1"/>
        <v>11</v>
      </c>
      <c r="BM12" s="38">
        <f t="shared" si="2"/>
        <v>0</v>
      </c>
      <c r="BN12" s="38">
        <f t="shared" si="3"/>
        <v>0</v>
      </c>
      <c r="BO12" s="38">
        <f t="shared" si="4"/>
        <v>0</v>
      </c>
    </row>
    <row r="13" spans="1:67" s="7" customFormat="1">
      <c r="A13" s="208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87">
        <v>0</v>
      </c>
      <c r="AB13" s="185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1</v>
      </c>
      <c r="AN13" s="50">
        <v>0</v>
      </c>
      <c r="AO13" s="50">
        <v>0</v>
      </c>
      <c r="AP13" s="50">
        <v>0</v>
      </c>
      <c r="AQ13" s="51">
        <v>0</v>
      </c>
      <c r="AR13" s="50">
        <v>0</v>
      </c>
      <c r="AS13" s="50">
        <v>0</v>
      </c>
      <c r="AT13" s="50">
        <v>0</v>
      </c>
      <c r="AU13" s="50">
        <v>0</v>
      </c>
      <c r="AV13" s="51">
        <v>0</v>
      </c>
      <c r="AW13" s="50">
        <v>0</v>
      </c>
      <c r="AX13" s="50">
        <v>0</v>
      </c>
      <c r="AY13" s="50">
        <v>0</v>
      </c>
      <c r="AZ13" s="50">
        <v>0</v>
      </c>
      <c r="BA13" s="51">
        <v>0</v>
      </c>
      <c r="BB13" s="50">
        <v>0</v>
      </c>
      <c r="BC13" s="50">
        <v>0</v>
      </c>
      <c r="BD13" s="50">
        <v>0</v>
      </c>
      <c r="BE13" s="50">
        <v>0</v>
      </c>
      <c r="BF13" s="51">
        <v>0</v>
      </c>
      <c r="BG13" s="50">
        <v>0</v>
      </c>
      <c r="BH13" s="50">
        <v>0</v>
      </c>
      <c r="BI13" s="50">
        <v>0</v>
      </c>
      <c r="BJ13" s="50">
        <v>0</v>
      </c>
      <c r="BK13" s="37">
        <f t="shared" si="0"/>
        <v>0</v>
      </c>
      <c r="BL13" s="38">
        <f t="shared" si="1"/>
        <v>5</v>
      </c>
      <c r="BM13" s="38">
        <f t="shared" si="2"/>
        <v>0</v>
      </c>
      <c r="BN13" s="38">
        <f t="shared" si="3"/>
        <v>0</v>
      </c>
      <c r="BO13" s="38">
        <f t="shared" si="4"/>
        <v>0</v>
      </c>
    </row>
    <row r="14" spans="1:67" s="7" customFormat="1">
      <c r="A14" s="208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87">
        <v>0</v>
      </c>
      <c r="AB14" s="185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0</v>
      </c>
      <c r="AW14" s="50">
        <v>0</v>
      </c>
      <c r="AX14" s="50">
        <v>0</v>
      </c>
      <c r="AY14" s="50">
        <v>0</v>
      </c>
      <c r="AZ14" s="50">
        <v>0</v>
      </c>
      <c r="BA14" s="51">
        <v>0</v>
      </c>
      <c r="BB14" s="50">
        <v>0</v>
      </c>
      <c r="BC14" s="50">
        <v>0</v>
      </c>
      <c r="BD14" s="50">
        <v>0</v>
      </c>
      <c r="BE14" s="50">
        <v>0</v>
      </c>
      <c r="BF14" s="51">
        <v>0</v>
      </c>
      <c r="BG14" s="50">
        <v>0</v>
      </c>
      <c r="BH14" s="50">
        <v>0</v>
      </c>
      <c r="BI14" s="50">
        <v>0</v>
      </c>
      <c r="BJ14" s="50">
        <v>0</v>
      </c>
      <c r="BK14" s="37">
        <f t="shared" si="0"/>
        <v>1</v>
      </c>
      <c r="BL14" s="38">
        <f t="shared" si="1"/>
        <v>1</v>
      </c>
      <c r="BM14" s="38">
        <f t="shared" si="2"/>
        <v>0</v>
      </c>
      <c r="BN14" s="38">
        <f t="shared" si="3"/>
        <v>0</v>
      </c>
      <c r="BO14" s="38">
        <f t="shared" si="4"/>
        <v>0</v>
      </c>
    </row>
    <row r="15" spans="1:67" s="7" customFormat="1">
      <c r="A15" s="208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86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1</v>
      </c>
      <c r="AN15" s="53">
        <v>0</v>
      </c>
      <c r="AO15" s="53">
        <v>0</v>
      </c>
      <c r="AP15" s="54">
        <v>0</v>
      </c>
      <c r="AQ15" s="52">
        <v>0</v>
      </c>
      <c r="AR15" s="53">
        <v>0</v>
      </c>
      <c r="AS15" s="53">
        <v>0</v>
      </c>
      <c r="AT15" s="53">
        <v>0</v>
      </c>
      <c r="AU15" s="54">
        <v>0</v>
      </c>
      <c r="AV15" s="52">
        <v>0</v>
      </c>
      <c r="AW15" s="53">
        <v>0</v>
      </c>
      <c r="AX15" s="53">
        <v>0</v>
      </c>
      <c r="AY15" s="53">
        <v>0</v>
      </c>
      <c r="AZ15" s="54">
        <v>0</v>
      </c>
      <c r="BA15" s="52">
        <v>0</v>
      </c>
      <c r="BB15" s="53">
        <v>0</v>
      </c>
      <c r="BC15" s="53">
        <v>0</v>
      </c>
      <c r="BD15" s="53">
        <v>0</v>
      </c>
      <c r="BE15" s="54">
        <v>0</v>
      </c>
      <c r="BF15" s="52">
        <v>0</v>
      </c>
      <c r="BG15" s="53">
        <v>0</v>
      </c>
      <c r="BH15" s="53">
        <v>0</v>
      </c>
      <c r="BI15" s="53">
        <v>0</v>
      </c>
      <c r="BJ15" s="54">
        <v>0</v>
      </c>
      <c r="BK15" s="40">
        <f t="shared" si="0"/>
        <v>1</v>
      </c>
      <c r="BL15" s="41">
        <f t="shared" si="1"/>
        <v>4</v>
      </c>
      <c r="BM15" s="41">
        <f t="shared" si="2"/>
        <v>2</v>
      </c>
      <c r="BN15" s="41">
        <f t="shared" si="3"/>
        <v>0</v>
      </c>
      <c r="BO15" s="41">
        <f t="shared" si="4"/>
        <v>0</v>
      </c>
    </row>
    <row r="16" spans="1:67">
      <c r="BK16" s="31">
        <f>SUM(BK9:BK15)</f>
        <v>9</v>
      </c>
      <c r="BL16" s="31">
        <f>SUM(BL9:BL15)</f>
        <v>34</v>
      </c>
      <c r="BM16" s="31">
        <f>SUM(BM9:BM15)</f>
        <v>4</v>
      </c>
      <c r="BN16" s="31">
        <f>SUM(BN9:BN15)</f>
        <v>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="90" zoomScaleNormal="9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O13" sqref="O13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84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>
      <c r="G3" s="55"/>
    </row>
    <row r="4" spans="1:14" ht="18.75">
      <c r="C4" s="232" t="s">
        <v>46</v>
      </c>
      <c r="D4" s="232"/>
      <c r="E4" s="232"/>
      <c r="F4" s="232"/>
      <c r="G4" s="23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3" t="s">
        <v>77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v>1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1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99</v>
      </c>
    </row>
    <row r="10" spans="1:14" s="68" customFormat="1" ht="15.75">
      <c r="A10" s="245" t="s">
        <v>32</v>
      </c>
      <c r="B10" s="245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3" t="s">
        <v>43</v>
      </c>
      <c r="B13" s="72"/>
      <c r="C13" s="150"/>
      <c r="D13" s="151"/>
      <c r="E13" s="74" t="s">
        <v>60</v>
      </c>
      <c r="F13" s="91"/>
      <c r="G13" s="75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42" t="s">
        <v>33</v>
      </c>
      <c r="B14" s="243"/>
      <c r="C14" s="244"/>
      <c r="D14" s="65">
        <f>COUNTA(D13)</f>
        <v>0</v>
      </c>
      <c r="E14" s="80"/>
      <c r="F14" s="81"/>
      <c r="G14" s="82"/>
      <c r="H14" s="83"/>
    </row>
    <row r="15" spans="1:14" s="84" customFormat="1" ht="149.25" customHeight="1">
      <c r="A15" s="192" t="s">
        <v>38</v>
      </c>
      <c r="B15" s="195">
        <v>1</v>
      </c>
      <c r="C15" s="193" t="s">
        <v>76</v>
      </c>
      <c r="D15" s="194" t="s">
        <v>75</v>
      </c>
      <c r="E15" s="74"/>
      <c r="F15" s="170"/>
      <c r="G15" s="191">
        <v>45606</v>
      </c>
      <c r="H15" s="76">
        <v>45608</v>
      </c>
    </row>
    <row r="16" spans="1:14" s="84" customFormat="1" ht="21" customHeight="1">
      <c r="A16" s="242" t="s">
        <v>37</v>
      </c>
      <c r="B16" s="243"/>
      <c r="C16" s="244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35" t="s">
        <v>39</v>
      </c>
      <c r="B17" s="132"/>
      <c r="C17" s="78"/>
      <c r="D17" s="78"/>
      <c r="E17" s="74" t="s">
        <v>60</v>
      </c>
      <c r="F17" s="110"/>
      <c r="G17" s="127"/>
      <c r="H17" s="152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63" t="s">
        <v>40</v>
      </c>
      <c r="B19" s="132"/>
      <c r="C19" s="160"/>
      <c r="D19" s="160"/>
      <c r="E19" s="74" t="s">
        <v>60</v>
      </c>
      <c r="F19" s="110"/>
      <c r="G19" s="173"/>
      <c r="H19" s="152"/>
    </row>
    <row r="20" spans="1:8" s="84" customFormat="1" ht="21" customHeight="1">
      <c r="A20" s="242" t="s">
        <v>35</v>
      </c>
      <c r="B20" s="243"/>
      <c r="C20" s="244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184" t="s">
        <v>41</v>
      </c>
      <c r="B21" s="162"/>
      <c r="C21" s="161"/>
      <c r="D21" s="160"/>
      <c r="E21" s="74" t="s">
        <v>60</v>
      </c>
      <c r="F21" s="110"/>
      <c r="G21" s="158"/>
      <c r="H21" s="76"/>
    </row>
    <row r="22" spans="1:8" s="84" customFormat="1" ht="21" customHeight="1">
      <c r="A22" s="242" t="s">
        <v>34</v>
      </c>
      <c r="B22" s="243"/>
      <c r="C22" s="24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="90" zoomScaleNormal="90" workbookViewId="0">
      <pane ySplit="12" topLeftCell="A13" activePane="bottomLeft" state="frozen"/>
      <selection pane="bottomLeft" activeCell="F17" sqref="F17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4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80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47</v>
      </c>
      <c r="D4" s="232"/>
      <c r="E4" s="232"/>
      <c r="F4" s="232"/>
      <c r="G4" s="23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3" t="s">
        <v>79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0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0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100</v>
      </c>
    </row>
    <row r="10" spans="1:14" s="68" customFormat="1" ht="15.75" customHeight="1">
      <c r="A10" s="245" t="s">
        <v>32</v>
      </c>
      <c r="B10" s="24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87" t="s">
        <v>43</v>
      </c>
      <c r="B13" s="77"/>
      <c r="C13" s="78"/>
      <c r="D13" s="78"/>
      <c r="E13" s="74" t="s">
        <v>60</v>
      </c>
      <c r="F13" s="170"/>
      <c r="G13" s="133"/>
      <c r="H13" s="76"/>
    </row>
    <row r="14" spans="1:14" s="84" customFormat="1" ht="21" customHeight="1">
      <c r="A14" s="242" t="s">
        <v>33</v>
      </c>
      <c r="B14" s="243"/>
      <c r="C14" s="244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200" t="s">
        <v>38</v>
      </c>
      <c r="B15" s="199">
        <v>1</v>
      </c>
      <c r="C15" s="198"/>
      <c r="D15" s="160"/>
      <c r="E15" s="74" t="s">
        <v>60</v>
      </c>
      <c r="F15" s="74"/>
      <c r="G15" s="197"/>
      <c r="H15" s="196"/>
    </row>
    <row r="16" spans="1:14" s="84" customFormat="1" ht="21" customHeight="1">
      <c r="A16" s="242" t="s">
        <v>37</v>
      </c>
      <c r="B16" s="243"/>
      <c r="C16" s="244"/>
      <c r="D16" s="65">
        <f>COUNTA(D15)</f>
        <v>0</v>
      </c>
      <c r="E16" s="80"/>
      <c r="F16" s="81"/>
      <c r="G16" s="82"/>
      <c r="H16" s="83"/>
    </row>
    <row r="17" spans="1:8" s="84" customFormat="1" ht="150" customHeight="1">
      <c r="A17" s="138" t="s">
        <v>39</v>
      </c>
      <c r="B17" s="88"/>
      <c r="C17" s="198"/>
      <c r="D17" s="160"/>
      <c r="E17" s="74" t="s">
        <v>60</v>
      </c>
      <c r="F17" s="74"/>
      <c r="G17" s="197"/>
      <c r="H17" s="196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125" t="s">
        <v>40</v>
      </c>
      <c r="B19" s="77"/>
      <c r="C19" s="168"/>
      <c r="D19" s="89"/>
      <c r="E19" s="74" t="s">
        <v>60</v>
      </c>
      <c r="F19" s="74"/>
      <c r="G19" s="85"/>
      <c r="H19" s="152"/>
    </row>
    <row r="20" spans="1:8" s="84" customFormat="1" ht="21" customHeight="1">
      <c r="A20" s="242" t="s">
        <v>35</v>
      </c>
      <c r="B20" s="243"/>
      <c r="C20" s="244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96"/>
      <c r="C21" s="78"/>
      <c r="D21" s="89"/>
      <c r="E21" s="74" t="s">
        <v>60</v>
      </c>
      <c r="F21" s="93"/>
      <c r="G21" s="85"/>
      <c r="H21" s="98"/>
    </row>
    <row r="22" spans="1:8" s="84" customFormat="1" ht="21" customHeight="1">
      <c r="A22" s="242" t="s">
        <v>34</v>
      </c>
      <c r="B22" s="243"/>
      <c r="C22" s="24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="90" zoomScaleNormal="90" workbookViewId="0">
      <pane ySplit="12" topLeftCell="A13" activePane="bottomLeft" state="frozen"/>
      <selection pane="bottomLeft" activeCell="G13" sqref="G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80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48</v>
      </c>
      <c r="D4" s="232"/>
      <c r="E4" s="232"/>
      <c r="F4" s="232"/>
      <c r="G4" s="232"/>
    </row>
    <row r="5" spans="1:14" ht="6" customHeight="1">
      <c r="C5" s="100"/>
      <c r="D5" s="59"/>
      <c r="E5" s="59"/>
      <c r="F5" s="59"/>
      <c r="G5" s="101"/>
    </row>
    <row r="6" spans="1:14" ht="15.75" customHeight="1">
      <c r="A6" s="233" t="s">
        <v>70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1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0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102">
        <f>G6-G7</f>
        <v>99</v>
      </c>
    </row>
    <row r="10" spans="1:14" s="68" customFormat="1" ht="15.75" customHeight="1">
      <c r="A10" s="245" t="s">
        <v>32</v>
      </c>
      <c r="B10" s="24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1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79" t="s">
        <v>43</v>
      </c>
      <c r="B13" s="181">
        <v>1</v>
      </c>
      <c r="C13" s="180" t="s">
        <v>85</v>
      </c>
      <c r="D13" s="180" t="s">
        <v>86</v>
      </c>
      <c r="E13" s="74"/>
      <c r="F13" s="203" t="s">
        <v>87</v>
      </c>
      <c r="G13" s="182"/>
      <c r="H13" s="183">
        <v>45626</v>
      </c>
    </row>
    <row r="14" spans="1:14" s="84" customFormat="1" ht="21" customHeight="1">
      <c r="A14" s="242" t="s">
        <v>33</v>
      </c>
      <c r="B14" s="243"/>
      <c r="C14" s="244"/>
      <c r="D14" s="65">
        <f>COUNTA(D13)</f>
        <v>1</v>
      </c>
      <c r="E14" s="80"/>
      <c r="F14" s="86"/>
      <c r="G14" s="82"/>
      <c r="H14" s="83"/>
    </row>
    <row r="15" spans="1:14" s="84" customFormat="1" ht="150" customHeight="1">
      <c r="A15" s="124" t="s">
        <v>38</v>
      </c>
      <c r="B15" s="77"/>
      <c r="C15" s="78"/>
      <c r="D15" s="202"/>
      <c r="E15" s="74" t="s">
        <v>60</v>
      </c>
      <c r="F15" s="74"/>
      <c r="G15" s="127"/>
      <c r="H15" s="204"/>
    </row>
    <row r="16" spans="1:14" s="84" customFormat="1" ht="21" customHeight="1">
      <c r="A16" s="242" t="s">
        <v>37</v>
      </c>
      <c r="B16" s="243"/>
      <c r="C16" s="244"/>
      <c r="D16" s="65">
        <f>COUNTA(D15:D15)</f>
        <v>0</v>
      </c>
      <c r="E16" s="80"/>
      <c r="F16" s="86"/>
      <c r="G16" s="104"/>
      <c r="H16" s="105"/>
    </row>
    <row r="17" spans="1:8" s="84" customFormat="1" ht="150" customHeight="1">
      <c r="A17" s="136" t="s">
        <v>39</v>
      </c>
      <c r="B17" s="132"/>
      <c r="C17" s="160"/>
      <c r="D17" s="202"/>
      <c r="E17" s="74" t="s">
        <v>60</v>
      </c>
      <c r="F17" s="74"/>
      <c r="G17" s="173"/>
      <c r="H17" s="204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1"/>
      <c r="G18" s="104"/>
      <c r="H18" s="105"/>
    </row>
    <row r="19" spans="1:8" s="84" customFormat="1" ht="150" customHeight="1">
      <c r="A19" s="87" t="s">
        <v>40</v>
      </c>
      <c r="B19" s="75"/>
      <c r="C19" s="75"/>
      <c r="D19" s="75"/>
      <c r="E19" s="74" t="s">
        <v>60</v>
      </c>
      <c r="F19" s="75"/>
      <c r="G19" s="75"/>
      <c r="H19" s="152"/>
    </row>
    <row r="20" spans="1:8" s="84" customFormat="1" ht="21" customHeight="1">
      <c r="A20" s="242" t="s">
        <v>35</v>
      </c>
      <c r="B20" s="243"/>
      <c r="C20" s="244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77"/>
      <c r="C21" s="161"/>
      <c r="D21" s="160"/>
      <c r="E21" s="74" t="s">
        <v>60</v>
      </c>
      <c r="F21" s="75"/>
      <c r="G21" s="95"/>
      <c r="H21" s="152"/>
    </row>
    <row r="22" spans="1:8" s="84" customFormat="1" ht="21" customHeight="1">
      <c r="A22" s="242" t="s">
        <v>34</v>
      </c>
      <c r="B22" s="243"/>
      <c r="C22" s="24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="85" zoomScaleNormal="85" workbookViewId="0">
      <pane ySplit="12" topLeftCell="A13" activePane="bottomLeft" state="frozen"/>
      <selection pane="bottomLeft" activeCell="H14" sqref="H14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7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81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49</v>
      </c>
      <c r="D4" s="232"/>
      <c r="E4" s="232"/>
      <c r="F4" s="232"/>
      <c r="G4" s="232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33" t="s">
        <v>68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0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0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100</v>
      </c>
    </row>
    <row r="10" spans="1:14" s="68" customFormat="1" ht="15.75" customHeight="1">
      <c r="A10" s="245" t="s">
        <v>32</v>
      </c>
      <c r="B10" s="245"/>
      <c r="C10" s="108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0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75" t="s">
        <v>43</v>
      </c>
      <c r="B13" s="177"/>
      <c r="C13" s="176"/>
      <c r="D13" s="178"/>
      <c r="E13" s="74" t="s">
        <v>60</v>
      </c>
      <c r="F13" s="170"/>
      <c r="G13" s="173"/>
      <c r="H13" s="76"/>
    </row>
    <row r="14" spans="1:14" s="84" customFormat="1" ht="21" customHeight="1">
      <c r="A14" s="242" t="s">
        <v>33</v>
      </c>
      <c r="B14" s="243"/>
      <c r="C14" s="244"/>
      <c r="D14" s="65">
        <f>COUNTA(D13:D13)</f>
        <v>0</v>
      </c>
      <c r="E14" s="80"/>
      <c r="F14" s="171"/>
      <c r="G14" s="82"/>
      <c r="H14" s="83"/>
    </row>
    <row r="15" spans="1:14" s="84" customFormat="1" ht="150" customHeight="1">
      <c r="A15" s="189" t="s">
        <v>69</v>
      </c>
      <c r="B15" s="181">
        <v>1</v>
      </c>
      <c r="C15" s="89"/>
      <c r="D15" s="190"/>
      <c r="E15" s="74" t="s">
        <v>60</v>
      </c>
      <c r="F15" s="170"/>
      <c r="G15" s="173"/>
      <c r="H15" s="152"/>
    </row>
    <row r="16" spans="1:14" s="84" customFormat="1" ht="21" customHeight="1">
      <c r="A16" s="242" t="s">
        <v>37</v>
      </c>
      <c r="B16" s="243"/>
      <c r="C16" s="244"/>
      <c r="D16" s="65">
        <f>COUNTA(D15:D15)</f>
        <v>0</v>
      </c>
      <c r="E16" s="80"/>
      <c r="F16" s="171"/>
      <c r="G16" s="82"/>
      <c r="H16" s="83"/>
    </row>
    <row r="17" spans="1:8" s="84" customFormat="1" ht="150" customHeight="1">
      <c r="A17" s="138" t="s">
        <v>39</v>
      </c>
      <c r="B17" s="77"/>
      <c r="C17" s="78"/>
      <c r="D17" s="78"/>
      <c r="E17" s="74" t="s">
        <v>60</v>
      </c>
      <c r="F17" s="174"/>
      <c r="G17" s="129"/>
      <c r="H17" s="79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38" t="s">
        <v>40</v>
      </c>
      <c r="B19" s="72"/>
      <c r="C19" s="113"/>
      <c r="D19" s="73"/>
      <c r="E19" s="74" t="s">
        <v>60</v>
      </c>
      <c r="F19" s="91"/>
      <c r="G19" s="127"/>
      <c r="H19" s="76"/>
    </row>
    <row r="20" spans="1:8" s="84" customFormat="1" ht="21" customHeight="1">
      <c r="A20" s="242" t="s">
        <v>35</v>
      </c>
      <c r="B20" s="243"/>
      <c r="C20" s="24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113"/>
      <c r="D21" s="89"/>
      <c r="E21" s="74" t="s">
        <v>60</v>
      </c>
      <c r="F21" s="93"/>
      <c r="G21" s="114"/>
      <c r="H21" s="79"/>
    </row>
    <row r="22" spans="1:8" s="84" customFormat="1" ht="21" customHeight="1">
      <c r="A22" s="242" t="s">
        <v>34</v>
      </c>
      <c r="B22" s="243"/>
      <c r="C22" s="244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="90" zoomScaleNormal="90" workbookViewId="0">
      <pane ySplit="12" topLeftCell="A13" activePane="bottomLeft" state="frozen"/>
      <selection pane="bottomLeft" activeCell="N13" sqref="N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82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50</v>
      </c>
      <c r="D4" s="232"/>
      <c r="E4" s="232"/>
      <c r="F4" s="232"/>
      <c r="G4" s="232"/>
    </row>
    <row r="5" spans="1:14" ht="6" customHeight="1">
      <c r="C5" s="100"/>
      <c r="D5" s="59"/>
      <c r="E5" s="59"/>
      <c r="F5" s="59"/>
      <c r="G5" s="59"/>
    </row>
    <row r="6" spans="1:14" ht="15.75" customHeight="1">
      <c r="A6" s="233" t="s">
        <v>78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1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1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99</v>
      </c>
    </row>
    <row r="10" spans="1:14" s="68" customFormat="1" ht="15.75" customHeight="1">
      <c r="A10" s="245" t="s">
        <v>32</v>
      </c>
      <c r="B10" s="24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15" t="s">
        <v>43</v>
      </c>
      <c r="B13" s="116"/>
      <c r="C13" s="117"/>
      <c r="D13" s="92"/>
      <c r="E13" s="74" t="s">
        <v>60</v>
      </c>
      <c r="F13" s="111"/>
      <c r="G13" s="75"/>
      <c r="H13" s="76"/>
    </row>
    <row r="14" spans="1:14" s="84" customFormat="1" ht="21" customHeight="1">
      <c r="A14" s="242" t="s">
        <v>33</v>
      </c>
      <c r="B14" s="243"/>
      <c r="C14" s="244"/>
      <c r="D14" s="65">
        <f>COUNTA(D13:D13)</f>
        <v>0</v>
      </c>
      <c r="E14" s="80"/>
      <c r="F14" s="81"/>
      <c r="G14" s="82"/>
      <c r="H14" s="83"/>
    </row>
    <row r="15" spans="1:14" s="84" customFormat="1" ht="147.75" customHeight="1">
      <c r="A15" s="139" t="s">
        <v>38</v>
      </c>
      <c r="B15" s="77">
        <v>1</v>
      </c>
      <c r="C15" s="78" t="s">
        <v>73</v>
      </c>
      <c r="D15" s="190" t="s">
        <v>74</v>
      </c>
      <c r="E15" s="74"/>
      <c r="F15" s="91"/>
      <c r="G15" s="95">
        <v>45616</v>
      </c>
      <c r="H15" s="152">
        <v>45626</v>
      </c>
    </row>
    <row r="16" spans="1:14" s="84" customFormat="1" ht="21" customHeight="1">
      <c r="A16" s="242" t="s">
        <v>37</v>
      </c>
      <c r="B16" s="243"/>
      <c r="C16" s="244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87" t="s">
        <v>39</v>
      </c>
      <c r="B17" s="112"/>
      <c r="C17" s="73"/>
      <c r="D17" s="73"/>
      <c r="E17" s="74" t="s">
        <v>60</v>
      </c>
      <c r="F17" s="110"/>
      <c r="G17" s="133"/>
      <c r="H17" s="76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37" t="s">
        <v>40</v>
      </c>
      <c r="B19" s="132"/>
      <c r="C19" s="188"/>
      <c r="D19" s="126"/>
      <c r="E19" s="74" t="s">
        <v>60</v>
      </c>
      <c r="F19" s="134"/>
      <c r="G19" s="95"/>
      <c r="H19" s="79"/>
    </row>
    <row r="20" spans="1:8" s="84" customFormat="1" ht="21" customHeight="1">
      <c r="A20" s="242" t="s">
        <v>35</v>
      </c>
      <c r="B20" s="243"/>
      <c r="C20" s="24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89"/>
      <c r="D21" s="89"/>
      <c r="E21" s="74" t="s">
        <v>60</v>
      </c>
      <c r="F21" s="118"/>
      <c r="G21" s="85"/>
      <c r="H21" s="76"/>
    </row>
    <row r="22" spans="1:8" s="84" customFormat="1" ht="21" customHeight="1">
      <c r="A22" s="242" t="s">
        <v>34</v>
      </c>
      <c r="B22" s="243"/>
      <c r="C22" s="24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="90" zoomScaleNormal="90" workbookViewId="0">
      <pane ySplit="12" topLeftCell="A13" activePane="bottomLeft" state="frozen"/>
      <selection pane="bottomLeft" activeCell="F1" sqref="F1:G1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31" t="s">
        <v>82</v>
      </c>
      <c r="G1" s="231"/>
    </row>
    <row r="2" spans="1:14">
      <c r="A2" s="55" t="s">
        <v>1</v>
      </c>
      <c r="F2" s="231" t="s">
        <v>63</v>
      </c>
      <c r="G2" s="231"/>
    </row>
    <row r="3" spans="1:14" ht="6" customHeight="1"/>
    <row r="4" spans="1:14" ht="18.75">
      <c r="C4" s="232" t="s">
        <v>51</v>
      </c>
      <c r="D4" s="232"/>
      <c r="E4" s="232"/>
      <c r="F4" s="232"/>
      <c r="G4" s="232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33" t="s">
        <v>78</v>
      </c>
      <c r="B6" s="234"/>
      <c r="C6" s="234"/>
      <c r="D6" s="234"/>
      <c r="E6" s="235"/>
      <c r="F6" s="60" t="s">
        <v>7</v>
      </c>
      <c r="G6" s="61">
        <v>100</v>
      </c>
    </row>
    <row r="7" spans="1:14" ht="15.75" customHeight="1">
      <c r="A7" s="236"/>
      <c r="B7" s="237"/>
      <c r="C7" s="237"/>
      <c r="D7" s="237"/>
      <c r="E7" s="238"/>
      <c r="F7" s="62" t="s">
        <v>8</v>
      </c>
      <c r="G7" s="130">
        <f>SUM(C11:G11)</f>
        <v>0</v>
      </c>
    </row>
    <row r="8" spans="1:14" ht="15.75" customHeight="1">
      <c r="A8" s="236"/>
      <c r="B8" s="237"/>
      <c r="C8" s="237"/>
      <c r="D8" s="237"/>
      <c r="E8" s="238"/>
      <c r="F8" s="62" t="s">
        <v>2</v>
      </c>
      <c r="G8" s="131">
        <v>0</v>
      </c>
    </row>
    <row r="9" spans="1:14" ht="15.75" customHeight="1">
      <c r="A9" s="239"/>
      <c r="B9" s="240"/>
      <c r="C9" s="240"/>
      <c r="D9" s="240"/>
      <c r="E9" s="241"/>
      <c r="F9" s="63" t="s">
        <v>9</v>
      </c>
      <c r="G9" s="64">
        <f>G6-G7</f>
        <v>100</v>
      </c>
    </row>
    <row r="10" spans="1:14" s="68" customFormat="1" ht="15.75" customHeight="1">
      <c r="A10" s="245" t="s">
        <v>32</v>
      </c>
      <c r="B10" s="245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45"/>
      <c r="B11" s="245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37" t="s">
        <v>43</v>
      </c>
      <c r="B13" s="77"/>
      <c r="C13" s="78"/>
      <c r="D13" s="78"/>
      <c r="E13" s="74" t="s">
        <v>60</v>
      </c>
      <c r="F13" s="134"/>
      <c r="G13" s="172"/>
      <c r="H13" s="79"/>
    </row>
    <row r="14" spans="1:14" s="84" customFormat="1" ht="21" customHeight="1">
      <c r="A14" s="242" t="s">
        <v>33</v>
      </c>
      <c r="B14" s="243"/>
      <c r="C14" s="244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19" t="s">
        <v>38</v>
      </c>
      <c r="B15" s="120"/>
      <c r="C15" s="92"/>
      <c r="D15" s="190"/>
      <c r="E15" s="74" t="s">
        <v>60</v>
      </c>
      <c r="F15" s="174"/>
      <c r="G15" s="95"/>
      <c r="H15" s="79"/>
    </row>
    <row r="16" spans="1:14" s="84" customFormat="1" ht="21" customHeight="1">
      <c r="A16" s="242" t="s">
        <v>37</v>
      </c>
      <c r="B16" s="243"/>
      <c r="C16" s="244"/>
      <c r="D16" s="65">
        <f>COUNTA(D15:D15)</f>
        <v>0</v>
      </c>
      <c r="E16" s="80"/>
      <c r="F16" s="86"/>
      <c r="G16" s="82"/>
      <c r="H16" s="83"/>
    </row>
    <row r="17" spans="1:8" s="84" customFormat="1" ht="150" customHeight="1">
      <c r="A17" s="115" t="s">
        <v>39</v>
      </c>
      <c r="B17" s="116"/>
      <c r="C17" s="92"/>
      <c r="D17" s="92"/>
      <c r="E17" s="74" t="s">
        <v>60</v>
      </c>
      <c r="F17" s="110"/>
      <c r="G17" s="95"/>
      <c r="H17" s="79"/>
    </row>
    <row r="18" spans="1:8" s="84" customFormat="1" ht="21" customHeight="1">
      <c r="A18" s="242" t="s">
        <v>36</v>
      </c>
      <c r="B18" s="243"/>
      <c r="C18" s="244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87" t="s">
        <v>40</v>
      </c>
      <c r="B19" s="72"/>
      <c r="C19" s="73"/>
      <c r="D19" s="128"/>
      <c r="E19" s="74" t="s">
        <v>60</v>
      </c>
      <c r="F19" s="91"/>
      <c r="G19" s="95"/>
      <c r="H19" s="76"/>
    </row>
    <row r="20" spans="1:8" s="84" customFormat="1" ht="21" customHeight="1">
      <c r="A20" s="242" t="s">
        <v>35</v>
      </c>
      <c r="B20" s="243"/>
      <c r="C20" s="244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121"/>
      <c r="C21" s="92"/>
      <c r="D21" s="89"/>
      <c r="E21" s="74" t="s">
        <v>60</v>
      </c>
      <c r="F21" s="93"/>
      <c r="G21" s="85"/>
      <c r="H21" s="76"/>
    </row>
    <row r="22" spans="1:8" s="84" customFormat="1" ht="21" customHeight="1">
      <c r="A22" s="242" t="s">
        <v>34</v>
      </c>
      <c r="B22" s="243"/>
      <c r="C22" s="244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2024-12-27T05:56:47Z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